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'Timesheet'!$1:$9</definedName>
    <definedName name="_xlnm.Print_Area" localSheetId="0">'Timesheet'!$A$1:$I$46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h]:mm"/>
    <numFmt numFmtId="166" formatCode="hh:mm"/>
  </numFmts>
  <fonts count="8">
    <font>
      <name val="Calibri"/>
      <family val="2"/>
      <color theme="1"/>
      <sz val="11"/>
      <scheme val="minor"/>
    </font>
    <font>
      <name val="Calibri"/>
      <b val="1"/>
      <color rgb="000F172A"/>
      <sz val="18"/>
    </font>
    <font>
      <name val="Calibri"/>
      <color rgb="00475569"/>
      <sz val="10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color rgb="00B91C1C"/>
      <sz val="10"/>
    </font>
    <font>
      <name val="Calibri"/>
      <b val="1"/>
      <color rgb="000F172A"/>
      <sz val="11"/>
    </font>
    <font>
      <name val="Calibri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center" wrapText="1"/>
    </xf>
    <xf numFmtId="164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166" fontId="4" fillId="2" borderId="1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2" fontId="4" fillId="4" borderId="1" applyAlignment="1" pivotButton="0" quotePrefix="0" xfId="0">
      <alignment vertical="center"/>
    </xf>
    <xf numFmtId="0" fontId="4" fillId="2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6" fillId="4" borderId="0" pivotButton="0" quotePrefix="0" xfId="0"/>
    <xf numFmtId="165" fontId="6" fillId="4" borderId="0" pivotButton="0" quotePrefix="0" xfId="0"/>
    <xf numFmtId="2" fontId="6" fillId="4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showGridLines="0" zoomScale="85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0" customWidth="1" min="2" max="2"/>
    <col width="12" customWidth="1" min="3" max="3"/>
    <col width="12" customWidth="1" min="4" max="4"/>
    <col width="19" customWidth="1" min="5" max="5"/>
    <col width="18" customWidth="1" min="6" max="6"/>
    <col width="16" customWidth="1" min="7" max="7"/>
    <col width="26" customWidth="1" min="8" max="8"/>
    <col width="24" customWidth="1" min="9" max="9"/>
  </cols>
  <sheetData>
    <row r="1">
      <c r="A1" s="1" t="inlineStr">
        <is>
          <t>Monthly Timesheet</t>
        </is>
      </c>
    </row>
    <row r="2">
      <c r="A2" s="2" t="inlineStr">
        <is>
          <t>OnlineTimeCards.com | Blue cells: enter your data. Gray cells: formulas. Read Instructions before use.</t>
        </is>
      </c>
    </row>
    <row r="3">
      <c r="A3" t="inlineStr">
        <is>
          <t>Name / record</t>
        </is>
      </c>
      <c r="B3" s="3" t="n"/>
    </row>
    <row r="4">
      <c r="A4" t="inlineStr">
        <is>
          <t>Period notes</t>
        </is>
      </c>
      <c r="B4" s="3" t="n"/>
    </row>
    <row r="6">
      <c r="A6" t="inlineStr">
        <is>
          <t>Year</t>
        </is>
      </c>
      <c r="B6" s="3" t="n"/>
      <c r="C6" t="inlineStr">
        <is>
          <t>Month (1-12)</t>
        </is>
      </c>
      <c r="D6" s="3" t="n"/>
    </row>
    <row r="7">
      <c r="A7" s="2" t="inlineStr">
        <is>
          <t>Clock times: HH:MM (24-hour). Breaks: whole unpaid minutes only. Earlier end = next day; same time = zero.</t>
        </is>
      </c>
    </row>
    <row r="9" ht="30" customHeight="1">
      <c r="A9" s="4" t="inlineStr">
        <is>
          <t>Date</t>
        </is>
      </c>
      <c r="B9" s="4" t="inlineStr">
        <is>
          <t>Day</t>
        </is>
      </c>
      <c r="C9" s="4" t="inlineStr">
        <is>
          <t>Clock in</t>
        </is>
      </c>
      <c r="D9" s="4" t="inlineStr">
        <is>
          <t>Clock out</t>
        </is>
      </c>
      <c r="E9" s="4" t="inlineStr">
        <is>
          <t>Unpaid break (min)</t>
        </is>
      </c>
      <c r="F9" s="4" t="inlineStr">
        <is>
          <t>Paid time (h:mm)</t>
        </is>
      </c>
      <c r="G9" s="4" t="inlineStr">
        <is>
          <t>Decimal hours</t>
        </is>
      </c>
      <c r="H9" s="4" t="inlineStr">
        <is>
          <t>Notes</t>
        </is>
      </c>
      <c r="I9" s="4" t="inlineStr">
        <is>
          <t>Check</t>
        </is>
      </c>
    </row>
    <row r="10" ht="25" customHeight="1">
      <c r="A10" s="5">
        <f>IFERROR(IF(AND(AND(ISNUMBER($B$6),$B$6=INT($B$6),$B$6&gt;=1901,$B$6&lt;=9998,ISNUMBER($D$6),$D$6=INT($D$6),$D$6&gt;=1,$D$6&lt;=12),1&lt;=DAY(DATE($B$6,$D$6+1,0))),DATE($B$6,$D$6,1),""),"")</f>
        <v/>
      </c>
      <c r="B10" s="6">
        <f>IF(A10="","",TEXT(A10,"ddd"))</f>
        <v/>
      </c>
      <c r="C10" s="7" t="n"/>
      <c r="D10" s="7" t="n"/>
      <c r="E10" s="8" t="n"/>
      <c r="F10" s="9">
        <f>IF(OR(I10&lt;&gt;"",C10="",D10=""),"",(ROUND(MOD(D10-C10,1)*1440,0)-IF(E10="",0,E10))/1440)</f>
        <v/>
      </c>
      <c r="G10" s="10">
        <f>IF(F10="","",F10*24)</f>
        <v/>
      </c>
      <c r="H10" s="11" t="n"/>
      <c r="I10" s="12">
        <f>IFERROR(IF(COUNTA(C10:E10)=0,"",IF(A10="","Choose valid period",IF(OR(C10="",D10=""),"Enter both times",IF(OR(NOT(ISNUMBER(C10)),NOT(ISNUMBER(D10)),C10&lt;0,C10&gt;=1,D10&lt;0,D10&gt;=1,MOD(ROUND(C10*86400,0),60)&lt;&gt;0,MOD(ROUND(D10*86400,0),60)&lt;&gt;0),"Check clock times",IF(AND(E10&lt;&gt;"",OR(NOT(ISNUMBER(E10)),E10&lt;0,E10&gt;1440,E10&lt;&gt;INT(E10))),"Check break minutes",IF(IF(E10="",0,E10)&gt;ROUND(MOD(D10-C10,1)*1440,0),"Break exceeds shift","")))))),"Check times or break")</f>
        <v/>
      </c>
    </row>
    <row r="11" ht="25" customHeight="1">
      <c r="A11" s="5">
        <f>IFERROR(IF(AND(AND(ISNUMBER($B$6),$B$6=INT($B$6),$B$6&gt;=1901,$B$6&lt;=9998,ISNUMBER($D$6),$D$6=INT($D$6),$D$6&gt;=1,$D$6&lt;=12),2&lt;=DAY(DATE($B$6,$D$6+1,0))),DATE($B$6,$D$6,2),""),"")</f>
        <v/>
      </c>
      <c r="B11" s="6">
        <f>IF(A11="","",TEXT(A11,"ddd"))</f>
        <v/>
      </c>
      <c r="C11" s="7" t="n"/>
      <c r="D11" s="7" t="n"/>
      <c r="E11" s="8" t="n"/>
      <c r="F11" s="9">
        <f>IF(OR(I11&lt;&gt;"",C11="",D11=""),"",(ROUND(MOD(D11-C11,1)*1440,0)-IF(E11="",0,E11))/1440)</f>
        <v/>
      </c>
      <c r="G11" s="10">
        <f>IF(F11="","",F11*24)</f>
        <v/>
      </c>
      <c r="H11" s="11" t="n"/>
      <c r="I11" s="12">
        <f>IFERROR(IF(COUNTA(C11:E11)=0,"",IF(A11="","Choose valid period",IF(OR(C11="",D11=""),"Enter both times",IF(OR(NOT(ISNUMBER(C11)),NOT(ISNUMBER(D11)),C11&lt;0,C11&gt;=1,D11&lt;0,D11&gt;=1,MOD(ROUND(C11*86400,0),60)&lt;&gt;0,MOD(ROUND(D11*86400,0),60)&lt;&gt;0),"Check clock times",IF(AND(E11&lt;&gt;"",OR(NOT(ISNUMBER(E11)),E11&lt;0,E11&gt;1440,E11&lt;&gt;INT(E11))),"Check break minutes",IF(IF(E11="",0,E11)&gt;ROUND(MOD(D11-C11,1)*1440,0),"Break exceeds shift","")))))),"Check times or break")</f>
        <v/>
      </c>
    </row>
    <row r="12" ht="25" customHeight="1">
      <c r="A12" s="5">
        <f>IFERROR(IF(AND(AND(ISNUMBER($B$6),$B$6=INT($B$6),$B$6&gt;=1901,$B$6&lt;=9998,ISNUMBER($D$6),$D$6=INT($D$6),$D$6&gt;=1,$D$6&lt;=12),3&lt;=DAY(DATE($B$6,$D$6+1,0))),DATE($B$6,$D$6,3),""),"")</f>
        <v/>
      </c>
      <c r="B12" s="6">
        <f>IF(A12="","",TEXT(A12,"ddd"))</f>
        <v/>
      </c>
      <c r="C12" s="7" t="n"/>
      <c r="D12" s="7" t="n"/>
      <c r="E12" s="8" t="n"/>
      <c r="F12" s="9">
        <f>IF(OR(I12&lt;&gt;"",C12="",D12=""),"",(ROUND(MOD(D12-C12,1)*1440,0)-IF(E12="",0,E12))/1440)</f>
        <v/>
      </c>
      <c r="G12" s="10">
        <f>IF(F12="","",F12*24)</f>
        <v/>
      </c>
      <c r="H12" s="11" t="n"/>
      <c r="I12" s="12">
        <f>IFERROR(IF(COUNTA(C12:E12)=0,"",IF(A12="","Choose valid period",IF(OR(C12="",D12=""),"Enter both times",IF(OR(NOT(ISNUMBER(C12)),NOT(ISNUMBER(D12)),C12&lt;0,C12&gt;=1,D12&lt;0,D12&gt;=1,MOD(ROUND(C12*86400,0),60)&lt;&gt;0,MOD(ROUND(D12*86400,0),60)&lt;&gt;0),"Check clock times",IF(AND(E12&lt;&gt;"",OR(NOT(ISNUMBER(E12)),E12&lt;0,E12&gt;1440,E12&lt;&gt;INT(E12))),"Check break minutes",IF(IF(E12="",0,E12)&gt;ROUND(MOD(D12-C12,1)*1440,0),"Break exceeds shift","")))))),"Check times or break")</f>
        <v/>
      </c>
    </row>
    <row r="13" ht="25" customHeight="1">
      <c r="A13" s="5">
        <f>IFERROR(IF(AND(AND(ISNUMBER($B$6),$B$6=INT($B$6),$B$6&gt;=1901,$B$6&lt;=9998,ISNUMBER($D$6),$D$6=INT($D$6),$D$6&gt;=1,$D$6&lt;=12),4&lt;=DAY(DATE($B$6,$D$6+1,0))),DATE($B$6,$D$6,4),""),"")</f>
        <v/>
      </c>
      <c r="B13" s="6">
        <f>IF(A13="","",TEXT(A13,"ddd"))</f>
        <v/>
      </c>
      <c r="C13" s="7" t="n"/>
      <c r="D13" s="7" t="n"/>
      <c r="E13" s="8" t="n"/>
      <c r="F13" s="9">
        <f>IF(OR(I13&lt;&gt;"",C13="",D13=""),"",(ROUND(MOD(D13-C13,1)*1440,0)-IF(E13="",0,E13))/1440)</f>
        <v/>
      </c>
      <c r="G13" s="10">
        <f>IF(F13="","",F13*24)</f>
        <v/>
      </c>
      <c r="H13" s="11" t="n"/>
      <c r="I13" s="12">
        <f>IFERROR(IF(COUNTA(C13:E13)=0,"",IF(A13="","Choose valid period",IF(OR(C13="",D13=""),"Enter both times",IF(OR(NOT(ISNUMBER(C13)),NOT(ISNUMBER(D13)),C13&lt;0,C13&gt;=1,D13&lt;0,D13&gt;=1,MOD(ROUND(C13*86400,0),60)&lt;&gt;0,MOD(ROUND(D13*86400,0),60)&lt;&gt;0),"Check clock times",IF(AND(E13&lt;&gt;"",OR(NOT(ISNUMBER(E13)),E13&lt;0,E13&gt;1440,E13&lt;&gt;INT(E13))),"Check break minutes",IF(IF(E13="",0,E13)&gt;ROUND(MOD(D13-C13,1)*1440,0),"Break exceeds shift","")))))),"Check times or break")</f>
        <v/>
      </c>
    </row>
    <row r="14" ht="25" customHeight="1">
      <c r="A14" s="5">
        <f>IFERROR(IF(AND(AND(ISNUMBER($B$6),$B$6=INT($B$6),$B$6&gt;=1901,$B$6&lt;=9998,ISNUMBER($D$6),$D$6=INT($D$6),$D$6&gt;=1,$D$6&lt;=12),5&lt;=DAY(DATE($B$6,$D$6+1,0))),DATE($B$6,$D$6,5),""),"")</f>
        <v/>
      </c>
      <c r="B14" s="6">
        <f>IF(A14="","",TEXT(A14,"ddd"))</f>
        <v/>
      </c>
      <c r="C14" s="7" t="n"/>
      <c r="D14" s="7" t="n"/>
      <c r="E14" s="8" t="n"/>
      <c r="F14" s="9">
        <f>IF(OR(I14&lt;&gt;"",C14="",D14=""),"",(ROUND(MOD(D14-C14,1)*1440,0)-IF(E14="",0,E14))/1440)</f>
        <v/>
      </c>
      <c r="G14" s="10">
        <f>IF(F14="","",F14*24)</f>
        <v/>
      </c>
      <c r="H14" s="11" t="n"/>
      <c r="I14" s="12">
        <f>IFERROR(IF(COUNTA(C14:E14)=0,"",IF(A14="","Choose valid period",IF(OR(C14="",D14=""),"Enter both times",IF(OR(NOT(ISNUMBER(C14)),NOT(ISNUMBER(D14)),C14&lt;0,C14&gt;=1,D14&lt;0,D14&gt;=1,MOD(ROUND(C14*86400,0),60)&lt;&gt;0,MOD(ROUND(D14*86400,0),60)&lt;&gt;0),"Check clock times",IF(AND(E14&lt;&gt;"",OR(NOT(ISNUMBER(E14)),E14&lt;0,E14&gt;1440,E14&lt;&gt;INT(E14))),"Check break minutes",IF(IF(E14="",0,E14)&gt;ROUND(MOD(D14-C14,1)*1440,0),"Break exceeds shift","")))))),"Check times or break")</f>
        <v/>
      </c>
    </row>
    <row r="15" ht="25" customHeight="1">
      <c r="A15" s="5">
        <f>IFERROR(IF(AND(AND(ISNUMBER($B$6),$B$6=INT($B$6),$B$6&gt;=1901,$B$6&lt;=9998,ISNUMBER($D$6),$D$6=INT($D$6),$D$6&gt;=1,$D$6&lt;=12),6&lt;=DAY(DATE($B$6,$D$6+1,0))),DATE($B$6,$D$6,6),""),"")</f>
        <v/>
      </c>
      <c r="B15" s="6">
        <f>IF(A15="","",TEXT(A15,"ddd"))</f>
        <v/>
      </c>
      <c r="C15" s="7" t="n"/>
      <c r="D15" s="7" t="n"/>
      <c r="E15" s="8" t="n"/>
      <c r="F15" s="9">
        <f>IF(OR(I15&lt;&gt;"",C15="",D15=""),"",(ROUND(MOD(D15-C15,1)*1440,0)-IF(E15="",0,E15))/1440)</f>
        <v/>
      </c>
      <c r="G15" s="10">
        <f>IF(F15="","",F15*24)</f>
        <v/>
      </c>
      <c r="H15" s="11" t="n"/>
      <c r="I15" s="12">
        <f>IFERROR(IF(COUNTA(C15:E15)=0,"",IF(A15="","Choose valid period",IF(OR(C15="",D15=""),"Enter both times",IF(OR(NOT(ISNUMBER(C15)),NOT(ISNUMBER(D15)),C15&lt;0,C15&gt;=1,D15&lt;0,D15&gt;=1,MOD(ROUND(C15*86400,0),60)&lt;&gt;0,MOD(ROUND(D15*86400,0),60)&lt;&gt;0),"Check clock times",IF(AND(E15&lt;&gt;"",OR(NOT(ISNUMBER(E15)),E15&lt;0,E15&gt;1440,E15&lt;&gt;INT(E15))),"Check break minutes",IF(IF(E15="",0,E15)&gt;ROUND(MOD(D15-C15,1)*1440,0),"Break exceeds shift","")))))),"Check times or break")</f>
        <v/>
      </c>
    </row>
    <row r="16" ht="25" customHeight="1">
      <c r="A16" s="5">
        <f>IFERROR(IF(AND(AND(ISNUMBER($B$6),$B$6=INT($B$6),$B$6&gt;=1901,$B$6&lt;=9998,ISNUMBER($D$6),$D$6=INT($D$6),$D$6&gt;=1,$D$6&lt;=12),7&lt;=DAY(DATE($B$6,$D$6+1,0))),DATE($B$6,$D$6,7),""),"")</f>
        <v/>
      </c>
      <c r="B16" s="6">
        <f>IF(A16="","",TEXT(A16,"ddd"))</f>
        <v/>
      </c>
      <c r="C16" s="7" t="n"/>
      <c r="D16" s="7" t="n"/>
      <c r="E16" s="8" t="n"/>
      <c r="F16" s="9">
        <f>IF(OR(I16&lt;&gt;"",C16="",D16=""),"",(ROUND(MOD(D16-C16,1)*1440,0)-IF(E16="",0,E16))/1440)</f>
        <v/>
      </c>
      <c r="G16" s="10">
        <f>IF(F16="","",F16*24)</f>
        <v/>
      </c>
      <c r="H16" s="11" t="n"/>
      <c r="I16" s="12">
        <f>IFERROR(IF(COUNTA(C16:E16)=0,"",IF(A16="","Choose valid period",IF(OR(C16="",D16=""),"Enter both times",IF(OR(NOT(ISNUMBER(C16)),NOT(ISNUMBER(D16)),C16&lt;0,C16&gt;=1,D16&lt;0,D16&gt;=1,MOD(ROUND(C16*86400,0),60)&lt;&gt;0,MOD(ROUND(D16*86400,0),60)&lt;&gt;0),"Check clock times",IF(AND(E16&lt;&gt;"",OR(NOT(ISNUMBER(E16)),E16&lt;0,E16&gt;1440,E16&lt;&gt;INT(E16))),"Check break minutes",IF(IF(E16="",0,E16)&gt;ROUND(MOD(D16-C16,1)*1440,0),"Break exceeds shift","")))))),"Check times or break")</f>
        <v/>
      </c>
    </row>
    <row r="17" ht="25" customHeight="1">
      <c r="A17" s="5">
        <f>IFERROR(IF(AND(AND(ISNUMBER($B$6),$B$6=INT($B$6),$B$6&gt;=1901,$B$6&lt;=9998,ISNUMBER($D$6),$D$6=INT($D$6),$D$6&gt;=1,$D$6&lt;=12),8&lt;=DAY(DATE($B$6,$D$6+1,0))),DATE($B$6,$D$6,8),""),"")</f>
        <v/>
      </c>
      <c r="B17" s="6">
        <f>IF(A17="","",TEXT(A17,"ddd"))</f>
        <v/>
      </c>
      <c r="C17" s="7" t="n"/>
      <c r="D17" s="7" t="n"/>
      <c r="E17" s="8" t="n"/>
      <c r="F17" s="9">
        <f>IF(OR(I17&lt;&gt;"",C17="",D17=""),"",(ROUND(MOD(D17-C17,1)*1440,0)-IF(E17="",0,E17))/1440)</f>
        <v/>
      </c>
      <c r="G17" s="10">
        <f>IF(F17="","",F17*24)</f>
        <v/>
      </c>
      <c r="H17" s="11" t="n"/>
      <c r="I17" s="12">
        <f>IFERROR(IF(COUNTA(C17:E17)=0,"",IF(A17="","Choose valid period",IF(OR(C17="",D17=""),"Enter both times",IF(OR(NOT(ISNUMBER(C17)),NOT(ISNUMBER(D17)),C17&lt;0,C17&gt;=1,D17&lt;0,D17&gt;=1,MOD(ROUND(C17*86400,0),60)&lt;&gt;0,MOD(ROUND(D17*86400,0),60)&lt;&gt;0),"Check clock times",IF(AND(E17&lt;&gt;"",OR(NOT(ISNUMBER(E17)),E17&lt;0,E17&gt;1440,E17&lt;&gt;INT(E17))),"Check break minutes",IF(IF(E17="",0,E17)&gt;ROUND(MOD(D17-C17,1)*1440,0),"Break exceeds shift","")))))),"Check times or break")</f>
        <v/>
      </c>
    </row>
    <row r="18" ht="25" customHeight="1">
      <c r="A18" s="5">
        <f>IFERROR(IF(AND(AND(ISNUMBER($B$6),$B$6=INT($B$6),$B$6&gt;=1901,$B$6&lt;=9998,ISNUMBER($D$6),$D$6=INT($D$6),$D$6&gt;=1,$D$6&lt;=12),9&lt;=DAY(DATE($B$6,$D$6+1,0))),DATE($B$6,$D$6,9),""),"")</f>
        <v/>
      </c>
      <c r="B18" s="6">
        <f>IF(A18="","",TEXT(A18,"ddd"))</f>
        <v/>
      </c>
      <c r="C18" s="7" t="n"/>
      <c r="D18" s="7" t="n"/>
      <c r="E18" s="8" t="n"/>
      <c r="F18" s="9">
        <f>IF(OR(I18&lt;&gt;"",C18="",D18=""),"",(ROUND(MOD(D18-C18,1)*1440,0)-IF(E18="",0,E18))/1440)</f>
        <v/>
      </c>
      <c r="G18" s="10">
        <f>IF(F18="","",F18*24)</f>
        <v/>
      </c>
      <c r="H18" s="11" t="n"/>
      <c r="I18" s="12">
        <f>IFERROR(IF(COUNTA(C18:E18)=0,"",IF(A18="","Choose valid period",IF(OR(C18="",D18=""),"Enter both times",IF(OR(NOT(ISNUMBER(C18)),NOT(ISNUMBER(D18)),C18&lt;0,C18&gt;=1,D18&lt;0,D18&gt;=1,MOD(ROUND(C18*86400,0),60)&lt;&gt;0,MOD(ROUND(D18*86400,0),60)&lt;&gt;0),"Check clock times",IF(AND(E18&lt;&gt;"",OR(NOT(ISNUMBER(E18)),E18&lt;0,E18&gt;1440,E18&lt;&gt;INT(E18))),"Check break minutes",IF(IF(E18="",0,E18)&gt;ROUND(MOD(D18-C18,1)*1440,0),"Break exceeds shift","")))))),"Check times or break")</f>
        <v/>
      </c>
    </row>
    <row r="19" ht="25" customHeight="1">
      <c r="A19" s="5">
        <f>IFERROR(IF(AND(AND(ISNUMBER($B$6),$B$6=INT($B$6),$B$6&gt;=1901,$B$6&lt;=9998,ISNUMBER($D$6),$D$6=INT($D$6),$D$6&gt;=1,$D$6&lt;=12),10&lt;=DAY(DATE($B$6,$D$6+1,0))),DATE($B$6,$D$6,10),""),"")</f>
        <v/>
      </c>
      <c r="B19" s="6">
        <f>IF(A19="","",TEXT(A19,"ddd"))</f>
        <v/>
      </c>
      <c r="C19" s="7" t="n"/>
      <c r="D19" s="7" t="n"/>
      <c r="E19" s="8" t="n"/>
      <c r="F19" s="9">
        <f>IF(OR(I19&lt;&gt;"",C19="",D19=""),"",(ROUND(MOD(D19-C19,1)*1440,0)-IF(E19="",0,E19))/1440)</f>
        <v/>
      </c>
      <c r="G19" s="10">
        <f>IF(F19="","",F19*24)</f>
        <v/>
      </c>
      <c r="H19" s="11" t="n"/>
      <c r="I19" s="12">
        <f>IFERROR(IF(COUNTA(C19:E19)=0,"",IF(A19="","Choose valid period",IF(OR(C19="",D19=""),"Enter both times",IF(OR(NOT(ISNUMBER(C19)),NOT(ISNUMBER(D19)),C19&lt;0,C19&gt;=1,D19&lt;0,D19&gt;=1,MOD(ROUND(C19*86400,0),60)&lt;&gt;0,MOD(ROUND(D19*86400,0),60)&lt;&gt;0),"Check clock times",IF(AND(E19&lt;&gt;"",OR(NOT(ISNUMBER(E19)),E19&lt;0,E19&gt;1440,E19&lt;&gt;INT(E19))),"Check break minutes",IF(IF(E19="",0,E19)&gt;ROUND(MOD(D19-C19,1)*1440,0),"Break exceeds shift","")))))),"Check times or break")</f>
        <v/>
      </c>
    </row>
    <row r="20" ht="25" customHeight="1">
      <c r="A20" s="5">
        <f>IFERROR(IF(AND(AND(ISNUMBER($B$6),$B$6=INT($B$6),$B$6&gt;=1901,$B$6&lt;=9998,ISNUMBER($D$6),$D$6=INT($D$6),$D$6&gt;=1,$D$6&lt;=12),11&lt;=DAY(DATE($B$6,$D$6+1,0))),DATE($B$6,$D$6,11),""),"")</f>
        <v/>
      </c>
      <c r="B20" s="6">
        <f>IF(A20="","",TEXT(A20,"ddd"))</f>
        <v/>
      </c>
      <c r="C20" s="7" t="n"/>
      <c r="D20" s="7" t="n"/>
      <c r="E20" s="8" t="n"/>
      <c r="F20" s="9">
        <f>IF(OR(I20&lt;&gt;"",C20="",D20=""),"",(ROUND(MOD(D20-C20,1)*1440,0)-IF(E20="",0,E20))/1440)</f>
        <v/>
      </c>
      <c r="G20" s="10">
        <f>IF(F20="","",F20*24)</f>
        <v/>
      </c>
      <c r="H20" s="11" t="n"/>
      <c r="I20" s="12">
        <f>IFERROR(IF(COUNTA(C20:E20)=0,"",IF(A20="","Choose valid period",IF(OR(C20="",D20=""),"Enter both times",IF(OR(NOT(ISNUMBER(C20)),NOT(ISNUMBER(D20)),C20&lt;0,C20&gt;=1,D20&lt;0,D20&gt;=1,MOD(ROUND(C20*86400,0),60)&lt;&gt;0,MOD(ROUND(D20*86400,0),60)&lt;&gt;0),"Check clock times",IF(AND(E20&lt;&gt;"",OR(NOT(ISNUMBER(E20)),E20&lt;0,E20&gt;1440,E20&lt;&gt;INT(E20))),"Check break minutes",IF(IF(E20="",0,E20)&gt;ROUND(MOD(D20-C20,1)*1440,0),"Break exceeds shift","")))))),"Check times or break")</f>
        <v/>
      </c>
    </row>
    <row r="21" ht="25" customHeight="1">
      <c r="A21" s="5">
        <f>IFERROR(IF(AND(AND(ISNUMBER($B$6),$B$6=INT($B$6),$B$6&gt;=1901,$B$6&lt;=9998,ISNUMBER($D$6),$D$6=INT($D$6),$D$6&gt;=1,$D$6&lt;=12),12&lt;=DAY(DATE($B$6,$D$6+1,0))),DATE($B$6,$D$6,12),""),"")</f>
        <v/>
      </c>
      <c r="B21" s="6">
        <f>IF(A21="","",TEXT(A21,"ddd"))</f>
        <v/>
      </c>
      <c r="C21" s="7" t="n"/>
      <c r="D21" s="7" t="n"/>
      <c r="E21" s="8" t="n"/>
      <c r="F21" s="9">
        <f>IF(OR(I21&lt;&gt;"",C21="",D21=""),"",(ROUND(MOD(D21-C21,1)*1440,0)-IF(E21="",0,E21))/1440)</f>
        <v/>
      </c>
      <c r="G21" s="10">
        <f>IF(F21="","",F21*24)</f>
        <v/>
      </c>
      <c r="H21" s="11" t="n"/>
      <c r="I21" s="12">
        <f>IFERROR(IF(COUNTA(C21:E21)=0,"",IF(A21="","Choose valid period",IF(OR(C21="",D21=""),"Enter both times",IF(OR(NOT(ISNUMBER(C21)),NOT(ISNUMBER(D21)),C21&lt;0,C21&gt;=1,D21&lt;0,D21&gt;=1,MOD(ROUND(C21*86400,0),60)&lt;&gt;0,MOD(ROUND(D21*86400,0),60)&lt;&gt;0),"Check clock times",IF(AND(E21&lt;&gt;"",OR(NOT(ISNUMBER(E21)),E21&lt;0,E21&gt;1440,E21&lt;&gt;INT(E21))),"Check break minutes",IF(IF(E21="",0,E21)&gt;ROUND(MOD(D21-C21,1)*1440,0),"Break exceeds shift","")))))),"Check times or break")</f>
        <v/>
      </c>
    </row>
    <row r="22" ht="25" customHeight="1">
      <c r="A22" s="5">
        <f>IFERROR(IF(AND(AND(ISNUMBER($B$6),$B$6=INT($B$6),$B$6&gt;=1901,$B$6&lt;=9998,ISNUMBER($D$6),$D$6=INT($D$6),$D$6&gt;=1,$D$6&lt;=12),13&lt;=DAY(DATE($B$6,$D$6+1,0))),DATE($B$6,$D$6,13),""),"")</f>
        <v/>
      </c>
      <c r="B22" s="6">
        <f>IF(A22="","",TEXT(A22,"ddd"))</f>
        <v/>
      </c>
      <c r="C22" s="7" t="n"/>
      <c r="D22" s="7" t="n"/>
      <c r="E22" s="8" t="n"/>
      <c r="F22" s="9">
        <f>IF(OR(I22&lt;&gt;"",C22="",D22=""),"",(ROUND(MOD(D22-C22,1)*1440,0)-IF(E22="",0,E22))/1440)</f>
        <v/>
      </c>
      <c r="G22" s="10">
        <f>IF(F22="","",F22*24)</f>
        <v/>
      </c>
      <c r="H22" s="11" t="n"/>
      <c r="I22" s="12">
        <f>IFERROR(IF(COUNTA(C22:E22)=0,"",IF(A22="","Choose valid period",IF(OR(C22="",D22=""),"Enter both times",IF(OR(NOT(ISNUMBER(C22)),NOT(ISNUMBER(D22)),C22&lt;0,C22&gt;=1,D22&lt;0,D22&gt;=1,MOD(ROUND(C22*86400,0),60)&lt;&gt;0,MOD(ROUND(D22*86400,0),60)&lt;&gt;0),"Check clock times",IF(AND(E22&lt;&gt;"",OR(NOT(ISNUMBER(E22)),E22&lt;0,E22&gt;1440,E22&lt;&gt;INT(E22))),"Check break minutes",IF(IF(E22="",0,E22)&gt;ROUND(MOD(D22-C22,1)*1440,0),"Break exceeds shift","")))))),"Check times or break")</f>
        <v/>
      </c>
    </row>
    <row r="23" ht="25" customHeight="1">
      <c r="A23" s="5">
        <f>IFERROR(IF(AND(AND(ISNUMBER($B$6),$B$6=INT($B$6),$B$6&gt;=1901,$B$6&lt;=9998,ISNUMBER($D$6),$D$6=INT($D$6),$D$6&gt;=1,$D$6&lt;=12),14&lt;=DAY(DATE($B$6,$D$6+1,0))),DATE($B$6,$D$6,14),""),"")</f>
        <v/>
      </c>
      <c r="B23" s="6">
        <f>IF(A23="","",TEXT(A23,"ddd"))</f>
        <v/>
      </c>
      <c r="C23" s="7" t="n"/>
      <c r="D23" s="7" t="n"/>
      <c r="E23" s="8" t="n"/>
      <c r="F23" s="9">
        <f>IF(OR(I23&lt;&gt;"",C23="",D23=""),"",(ROUND(MOD(D23-C23,1)*1440,0)-IF(E23="",0,E23))/1440)</f>
        <v/>
      </c>
      <c r="G23" s="10">
        <f>IF(F23="","",F23*24)</f>
        <v/>
      </c>
      <c r="H23" s="11" t="n"/>
      <c r="I23" s="12">
        <f>IFERROR(IF(COUNTA(C23:E23)=0,"",IF(A23="","Choose valid period",IF(OR(C23="",D23=""),"Enter both times",IF(OR(NOT(ISNUMBER(C23)),NOT(ISNUMBER(D23)),C23&lt;0,C23&gt;=1,D23&lt;0,D23&gt;=1,MOD(ROUND(C23*86400,0),60)&lt;&gt;0,MOD(ROUND(D23*86400,0),60)&lt;&gt;0),"Check clock times",IF(AND(E23&lt;&gt;"",OR(NOT(ISNUMBER(E23)),E23&lt;0,E23&gt;1440,E23&lt;&gt;INT(E23))),"Check break minutes",IF(IF(E23="",0,E23)&gt;ROUND(MOD(D23-C23,1)*1440,0),"Break exceeds shift","")))))),"Check times or break")</f>
        <v/>
      </c>
    </row>
    <row r="24" ht="25" customHeight="1">
      <c r="A24" s="5">
        <f>IFERROR(IF(AND(AND(ISNUMBER($B$6),$B$6=INT($B$6),$B$6&gt;=1901,$B$6&lt;=9998,ISNUMBER($D$6),$D$6=INT($D$6),$D$6&gt;=1,$D$6&lt;=12),15&lt;=DAY(DATE($B$6,$D$6+1,0))),DATE($B$6,$D$6,15),""),"")</f>
        <v/>
      </c>
      <c r="B24" s="6">
        <f>IF(A24="","",TEXT(A24,"ddd"))</f>
        <v/>
      </c>
      <c r="C24" s="7" t="n"/>
      <c r="D24" s="7" t="n"/>
      <c r="E24" s="8" t="n"/>
      <c r="F24" s="9">
        <f>IF(OR(I24&lt;&gt;"",C24="",D24=""),"",(ROUND(MOD(D24-C24,1)*1440,0)-IF(E24="",0,E24))/1440)</f>
        <v/>
      </c>
      <c r="G24" s="10">
        <f>IF(F24="","",F24*24)</f>
        <v/>
      </c>
      <c r="H24" s="11" t="n"/>
      <c r="I24" s="12">
        <f>IFERROR(IF(COUNTA(C24:E24)=0,"",IF(A24="","Choose valid period",IF(OR(C24="",D24=""),"Enter both times",IF(OR(NOT(ISNUMBER(C24)),NOT(ISNUMBER(D24)),C24&lt;0,C24&gt;=1,D24&lt;0,D24&gt;=1,MOD(ROUND(C24*86400,0),60)&lt;&gt;0,MOD(ROUND(D24*86400,0),60)&lt;&gt;0),"Check clock times",IF(AND(E24&lt;&gt;"",OR(NOT(ISNUMBER(E24)),E24&lt;0,E24&gt;1440,E24&lt;&gt;INT(E24))),"Check break minutes",IF(IF(E24="",0,E24)&gt;ROUND(MOD(D24-C24,1)*1440,0),"Break exceeds shift","")))))),"Check times or break")</f>
        <v/>
      </c>
    </row>
    <row r="25" ht="25" customHeight="1">
      <c r="A25" s="5">
        <f>IFERROR(IF(AND(AND(ISNUMBER($B$6),$B$6=INT($B$6),$B$6&gt;=1901,$B$6&lt;=9998,ISNUMBER($D$6),$D$6=INT($D$6),$D$6&gt;=1,$D$6&lt;=12),16&lt;=DAY(DATE($B$6,$D$6+1,0))),DATE($B$6,$D$6,16),""),"")</f>
        <v/>
      </c>
      <c r="B25" s="6">
        <f>IF(A25="","",TEXT(A25,"ddd"))</f>
        <v/>
      </c>
      <c r="C25" s="7" t="n"/>
      <c r="D25" s="7" t="n"/>
      <c r="E25" s="8" t="n"/>
      <c r="F25" s="9">
        <f>IF(OR(I25&lt;&gt;"",C25="",D25=""),"",(ROUND(MOD(D25-C25,1)*1440,0)-IF(E25="",0,E25))/1440)</f>
        <v/>
      </c>
      <c r="G25" s="10">
        <f>IF(F25="","",F25*24)</f>
        <v/>
      </c>
      <c r="H25" s="11" t="n"/>
      <c r="I25" s="12">
        <f>IFERROR(IF(COUNTA(C25:E25)=0,"",IF(A25="","Choose valid period",IF(OR(C25="",D25=""),"Enter both times",IF(OR(NOT(ISNUMBER(C25)),NOT(ISNUMBER(D25)),C25&lt;0,C25&gt;=1,D25&lt;0,D25&gt;=1,MOD(ROUND(C25*86400,0),60)&lt;&gt;0,MOD(ROUND(D25*86400,0),60)&lt;&gt;0),"Check clock times",IF(AND(E25&lt;&gt;"",OR(NOT(ISNUMBER(E25)),E25&lt;0,E25&gt;1440,E25&lt;&gt;INT(E25))),"Check break minutes",IF(IF(E25="",0,E25)&gt;ROUND(MOD(D25-C25,1)*1440,0),"Break exceeds shift","")))))),"Check times or break")</f>
        <v/>
      </c>
    </row>
    <row r="26" ht="25" customHeight="1">
      <c r="A26" s="5">
        <f>IFERROR(IF(AND(AND(ISNUMBER($B$6),$B$6=INT($B$6),$B$6&gt;=1901,$B$6&lt;=9998,ISNUMBER($D$6),$D$6=INT($D$6),$D$6&gt;=1,$D$6&lt;=12),17&lt;=DAY(DATE($B$6,$D$6+1,0))),DATE($B$6,$D$6,17),""),"")</f>
        <v/>
      </c>
      <c r="B26" s="6">
        <f>IF(A26="","",TEXT(A26,"ddd"))</f>
        <v/>
      </c>
      <c r="C26" s="7" t="n"/>
      <c r="D26" s="7" t="n"/>
      <c r="E26" s="8" t="n"/>
      <c r="F26" s="9">
        <f>IF(OR(I26&lt;&gt;"",C26="",D26=""),"",(ROUND(MOD(D26-C26,1)*1440,0)-IF(E26="",0,E26))/1440)</f>
        <v/>
      </c>
      <c r="G26" s="10">
        <f>IF(F26="","",F26*24)</f>
        <v/>
      </c>
      <c r="H26" s="11" t="n"/>
      <c r="I26" s="12">
        <f>IFERROR(IF(COUNTA(C26:E26)=0,"",IF(A26="","Choose valid period",IF(OR(C26="",D26=""),"Enter both times",IF(OR(NOT(ISNUMBER(C26)),NOT(ISNUMBER(D26)),C26&lt;0,C26&gt;=1,D26&lt;0,D26&gt;=1,MOD(ROUND(C26*86400,0),60)&lt;&gt;0,MOD(ROUND(D26*86400,0),60)&lt;&gt;0),"Check clock times",IF(AND(E26&lt;&gt;"",OR(NOT(ISNUMBER(E26)),E26&lt;0,E26&gt;1440,E26&lt;&gt;INT(E26))),"Check break minutes",IF(IF(E26="",0,E26)&gt;ROUND(MOD(D26-C26,1)*1440,0),"Break exceeds shift","")))))),"Check times or break")</f>
        <v/>
      </c>
    </row>
    <row r="27" ht="25" customHeight="1">
      <c r="A27" s="5">
        <f>IFERROR(IF(AND(AND(ISNUMBER($B$6),$B$6=INT($B$6),$B$6&gt;=1901,$B$6&lt;=9998,ISNUMBER($D$6),$D$6=INT($D$6),$D$6&gt;=1,$D$6&lt;=12),18&lt;=DAY(DATE($B$6,$D$6+1,0))),DATE($B$6,$D$6,18),""),"")</f>
        <v/>
      </c>
      <c r="B27" s="6">
        <f>IF(A27="","",TEXT(A27,"ddd"))</f>
        <v/>
      </c>
      <c r="C27" s="7" t="n"/>
      <c r="D27" s="7" t="n"/>
      <c r="E27" s="8" t="n"/>
      <c r="F27" s="9">
        <f>IF(OR(I27&lt;&gt;"",C27="",D27=""),"",(ROUND(MOD(D27-C27,1)*1440,0)-IF(E27="",0,E27))/1440)</f>
        <v/>
      </c>
      <c r="G27" s="10">
        <f>IF(F27="","",F27*24)</f>
        <v/>
      </c>
      <c r="H27" s="11" t="n"/>
      <c r="I27" s="12">
        <f>IFERROR(IF(COUNTA(C27:E27)=0,"",IF(A27="","Choose valid period",IF(OR(C27="",D27=""),"Enter both times",IF(OR(NOT(ISNUMBER(C27)),NOT(ISNUMBER(D27)),C27&lt;0,C27&gt;=1,D27&lt;0,D27&gt;=1,MOD(ROUND(C27*86400,0),60)&lt;&gt;0,MOD(ROUND(D27*86400,0),60)&lt;&gt;0),"Check clock times",IF(AND(E27&lt;&gt;"",OR(NOT(ISNUMBER(E27)),E27&lt;0,E27&gt;1440,E27&lt;&gt;INT(E27))),"Check break minutes",IF(IF(E27="",0,E27)&gt;ROUND(MOD(D27-C27,1)*1440,0),"Break exceeds shift","")))))),"Check times or break")</f>
        <v/>
      </c>
    </row>
    <row r="28" ht="25" customHeight="1">
      <c r="A28" s="5">
        <f>IFERROR(IF(AND(AND(ISNUMBER($B$6),$B$6=INT($B$6),$B$6&gt;=1901,$B$6&lt;=9998,ISNUMBER($D$6),$D$6=INT($D$6),$D$6&gt;=1,$D$6&lt;=12),19&lt;=DAY(DATE($B$6,$D$6+1,0))),DATE($B$6,$D$6,19),""),"")</f>
        <v/>
      </c>
      <c r="B28" s="6">
        <f>IF(A28="","",TEXT(A28,"ddd"))</f>
        <v/>
      </c>
      <c r="C28" s="7" t="n"/>
      <c r="D28" s="7" t="n"/>
      <c r="E28" s="8" t="n"/>
      <c r="F28" s="9">
        <f>IF(OR(I28&lt;&gt;"",C28="",D28=""),"",(ROUND(MOD(D28-C28,1)*1440,0)-IF(E28="",0,E28))/1440)</f>
        <v/>
      </c>
      <c r="G28" s="10">
        <f>IF(F28="","",F28*24)</f>
        <v/>
      </c>
      <c r="H28" s="11" t="n"/>
      <c r="I28" s="12">
        <f>IFERROR(IF(COUNTA(C28:E28)=0,"",IF(A28="","Choose valid period",IF(OR(C28="",D28=""),"Enter both times",IF(OR(NOT(ISNUMBER(C28)),NOT(ISNUMBER(D28)),C28&lt;0,C28&gt;=1,D28&lt;0,D28&gt;=1,MOD(ROUND(C28*86400,0),60)&lt;&gt;0,MOD(ROUND(D28*86400,0),60)&lt;&gt;0),"Check clock times",IF(AND(E28&lt;&gt;"",OR(NOT(ISNUMBER(E28)),E28&lt;0,E28&gt;1440,E28&lt;&gt;INT(E28))),"Check break minutes",IF(IF(E28="",0,E28)&gt;ROUND(MOD(D28-C28,1)*1440,0),"Break exceeds shift","")))))),"Check times or break")</f>
        <v/>
      </c>
    </row>
    <row r="29" ht="25" customHeight="1">
      <c r="A29" s="5">
        <f>IFERROR(IF(AND(AND(ISNUMBER($B$6),$B$6=INT($B$6),$B$6&gt;=1901,$B$6&lt;=9998,ISNUMBER($D$6),$D$6=INT($D$6),$D$6&gt;=1,$D$6&lt;=12),20&lt;=DAY(DATE($B$6,$D$6+1,0))),DATE($B$6,$D$6,20),""),"")</f>
        <v/>
      </c>
      <c r="B29" s="6">
        <f>IF(A29="","",TEXT(A29,"ddd"))</f>
        <v/>
      </c>
      <c r="C29" s="7" t="n"/>
      <c r="D29" s="7" t="n"/>
      <c r="E29" s="8" t="n"/>
      <c r="F29" s="9">
        <f>IF(OR(I29&lt;&gt;"",C29="",D29=""),"",(ROUND(MOD(D29-C29,1)*1440,0)-IF(E29="",0,E29))/1440)</f>
        <v/>
      </c>
      <c r="G29" s="10">
        <f>IF(F29="","",F29*24)</f>
        <v/>
      </c>
      <c r="H29" s="11" t="n"/>
      <c r="I29" s="12">
        <f>IFERROR(IF(COUNTA(C29:E29)=0,"",IF(A29="","Choose valid period",IF(OR(C29="",D29=""),"Enter both times",IF(OR(NOT(ISNUMBER(C29)),NOT(ISNUMBER(D29)),C29&lt;0,C29&gt;=1,D29&lt;0,D29&gt;=1,MOD(ROUND(C29*86400,0),60)&lt;&gt;0,MOD(ROUND(D29*86400,0),60)&lt;&gt;0),"Check clock times",IF(AND(E29&lt;&gt;"",OR(NOT(ISNUMBER(E29)),E29&lt;0,E29&gt;1440,E29&lt;&gt;INT(E29))),"Check break minutes",IF(IF(E29="",0,E29)&gt;ROUND(MOD(D29-C29,1)*1440,0),"Break exceeds shift","")))))),"Check times or break")</f>
        <v/>
      </c>
    </row>
    <row r="30" ht="25" customHeight="1">
      <c r="A30" s="5">
        <f>IFERROR(IF(AND(AND(ISNUMBER($B$6),$B$6=INT($B$6),$B$6&gt;=1901,$B$6&lt;=9998,ISNUMBER($D$6),$D$6=INT($D$6),$D$6&gt;=1,$D$6&lt;=12),21&lt;=DAY(DATE($B$6,$D$6+1,0))),DATE($B$6,$D$6,21),""),"")</f>
        <v/>
      </c>
      <c r="B30" s="6">
        <f>IF(A30="","",TEXT(A30,"ddd"))</f>
        <v/>
      </c>
      <c r="C30" s="7" t="n"/>
      <c r="D30" s="7" t="n"/>
      <c r="E30" s="8" t="n"/>
      <c r="F30" s="9">
        <f>IF(OR(I30&lt;&gt;"",C30="",D30=""),"",(ROUND(MOD(D30-C30,1)*1440,0)-IF(E30="",0,E30))/1440)</f>
        <v/>
      </c>
      <c r="G30" s="10">
        <f>IF(F30="","",F30*24)</f>
        <v/>
      </c>
      <c r="H30" s="11" t="n"/>
      <c r="I30" s="12">
        <f>IFERROR(IF(COUNTA(C30:E30)=0,"",IF(A30="","Choose valid period",IF(OR(C30="",D30=""),"Enter both times",IF(OR(NOT(ISNUMBER(C30)),NOT(ISNUMBER(D30)),C30&lt;0,C30&gt;=1,D30&lt;0,D30&gt;=1,MOD(ROUND(C30*86400,0),60)&lt;&gt;0,MOD(ROUND(D30*86400,0),60)&lt;&gt;0),"Check clock times",IF(AND(E30&lt;&gt;"",OR(NOT(ISNUMBER(E30)),E30&lt;0,E30&gt;1440,E30&lt;&gt;INT(E30))),"Check break minutes",IF(IF(E30="",0,E30)&gt;ROUND(MOD(D30-C30,1)*1440,0),"Break exceeds shift","")))))),"Check times or break")</f>
        <v/>
      </c>
    </row>
    <row r="31" ht="25" customHeight="1">
      <c r="A31" s="5">
        <f>IFERROR(IF(AND(AND(ISNUMBER($B$6),$B$6=INT($B$6),$B$6&gt;=1901,$B$6&lt;=9998,ISNUMBER($D$6),$D$6=INT($D$6),$D$6&gt;=1,$D$6&lt;=12),22&lt;=DAY(DATE($B$6,$D$6+1,0))),DATE($B$6,$D$6,22),""),"")</f>
        <v/>
      </c>
      <c r="B31" s="6">
        <f>IF(A31="","",TEXT(A31,"ddd"))</f>
        <v/>
      </c>
      <c r="C31" s="7" t="n"/>
      <c r="D31" s="7" t="n"/>
      <c r="E31" s="8" t="n"/>
      <c r="F31" s="9">
        <f>IF(OR(I31&lt;&gt;"",C31="",D31=""),"",(ROUND(MOD(D31-C31,1)*1440,0)-IF(E31="",0,E31))/1440)</f>
        <v/>
      </c>
      <c r="G31" s="10">
        <f>IF(F31="","",F31*24)</f>
        <v/>
      </c>
      <c r="H31" s="11" t="n"/>
      <c r="I31" s="12">
        <f>IFERROR(IF(COUNTA(C31:E31)=0,"",IF(A31="","Choose valid period",IF(OR(C31="",D31=""),"Enter both times",IF(OR(NOT(ISNUMBER(C31)),NOT(ISNUMBER(D31)),C31&lt;0,C31&gt;=1,D31&lt;0,D31&gt;=1,MOD(ROUND(C31*86400,0),60)&lt;&gt;0,MOD(ROUND(D31*86400,0),60)&lt;&gt;0),"Check clock times",IF(AND(E31&lt;&gt;"",OR(NOT(ISNUMBER(E31)),E31&lt;0,E31&gt;1440,E31&lt;&gt;INT(E31))),"Check break minutes",IF(IF(E31="",0,E31)&gt;ROUND(MOD(D31-C31,1)*1440,0),"Break exceeds shift","")))))),"Check times or break")</f>
        <v/>
      </c>
    </row>
    <row r="32" ht="25" customHeight="1">
      <c r="A32" s="5">
        <f>IFERROR(IF(AND(AND(ISNUMBER($B$6),$B$6=INT($B$6),$B$6&gt;=1901,$B$6&lt;=9998,ISNUMBER($D$6),$D$6=INT($D$6),$D$6&gt;=1,$D$6&lt;=12),23&lt;=DAY(DATE($B$6,$D$6+1,0))),DATE($B$6,$D$6,23),""),"")</f>
        <v/>
      </c>
      <c r="B32" s="6">
        <f>IF(A32="","",TEXT(A32,"ddd"))</f>
        <v/>
      </c>
      <c r="C32" s="7" t="n"/>
      <c r="D32" s="7" t="n"/>
      <c r="E32" s="8" t="n"/>
      <c r="F32" s="9">
        <f>IF(OR(I32&lt;&gt;"",C32="",D32=""),"",(ROUND(MOD(D32-C32,1)*1440,0)-IF(E32="",0,E32))/1440)</f>
        <v/>
      </c>
      <c r="G32" s="10">
        <f>IF(F32="","",F32*24)</f>
        <v/>
      </c>
      <c r="H32" s="11" t="n"/>
      <c r="I32" s="12">
        <f>IFERROR(IF(COUNTA(C32:E32)=0,"",IF(A32="","Choose valid period",IF(OR(C32="",D32=""),"Enter both times",IF(OR(NOT(ISNUMBER(C32)),NOT(ISNUMBER(D32)),C32&lt;0,C32&gt;=1,D32&lt;0,D32&gt;=1,MOD(ROUND(C32*86400,0),60)&lt;&gt;0,MOD(ROUND(D32*86400,0),60)&lt;&gt;0),"Check clock times",IF(AND(E32&lt;&gt;"",OR(NOT(ISNUMBER(E32)),E32&lt;0,E32&gt;1440,E32&lt;&gt;INT(E32))),"Check break minutes",IF(IF(E32="",0,E32)&gt;ROUND(MOD(D32-C32,1)*1440,0),"Break exceeds shift","")))))),"Check times or break")</f>
        <v/>
      </c>
    </row>
    <row r="33" ht="25" customHeight="1">
      <c r="A33" s="5">
        <f>IFERROR(IF(AND(AND(ISNUMBER($B$6),$B$6=INT($B$6),$B$6&gt;=1901,$B$6&lt;=9998,ISNUMBER($D$6),$D$6=INT($D$6),$D$6&gt;=1,$D$6&lt;=12),24&lt;=DAY(DATE($B$6,$D$6+1,0))),DATE($B$6,$D$6,24),""),"")</f>
        <v/>
      </c>
      <c r="B33" s="6">
        <f>IF(A33="","",TEXT(A33,"ddd"))</f>
        <v/>
      </c>
      <c r="C33" s="7" t="n"/>
      <c r="D33" s="7" t="n"/>
      <c r="E33" s="8" t="n"/>
      <c r="F33" s="9">
        <f>IF(OR(I33&lt;&gt;"",C33="",D33=""),"",(ROUND(MOD(D33-C33,1)*1440,0)-IF(E33="",0,E33))/1440)</f>
        <v/>
      </c>
      <c r="G33" s="10">
        <f>IF(F33="","",F33*24)</f>
        <v/>
      </c>
      <c r="H33" s="11" t="n"/>
      <c r="I33" s="12">
        <f>IFERROR(IF(COUNTA(C33:E33)=0,"",IF(A33="","Choose valid period",IF(OR(C33="",D33=""),"Enter both times",IF(OR(NOT(ISNUMBER(C33)),NOT(ISNUMBER(D33)),C33&lt;0,C33&gt;=1,D33&lt;0,D33&gt;=1,MOD(ROUND(C33*86400,0),60)&lt;&gt;0,MOD(ROUND(D33*86400,0),60)&lt;&gt;0),"Check clock times",IF(AND(E33&lt;&gt;"",OR(NOT(ISNUMBER(E33)),E33&lt;0,E33&gt;1440,E33&lt;&gt;INT(E33))),"Check break minutes",IF(IF(E33="",0,E33)&gt;ROUND(MOD(D33-C33,1)*1440,0),"Break exceeds shift","")))))),"Check times or break")</f>
        <v/>
      </c>
    </row>
    <row r="34" ht="25" customHeight="1">
      <c r="A34" s="5">
        <f>IFERROR(IF(AND(AND(ISNUMBER($B$6),$B$6=INT($B$6),$B$6&gt;=1901,$B$6&lt;=9998,ISNUMBER($D$6),$D$6=INT($D$6),$D$6&gt;=1,$D$6&lt;=12),25&lt;=DAY(DATE($B$6,$D$6+1,0))),DATE($B$6,$D$6,25),""),"")</f>
        <v/>
      </c>
      <c r="B34" s="6">
        <f>IF(A34="","",TEXT(A34,"ddd"))</f>
        <v/>
      </c>
      <c r="C34" s="7" t="n"/>
      <c r="D34" s="7" t="n"/>
      <c r="E34" s="8" t="n"/>
      <c r="F34" s="9">
        <f>IF(OR(I34&lt;&gt;"",C34="",D34=""),"",(ROUND(MOD(D34-C34,1)*1440,0)-IF(E34="",0,E34))/1440)</f>
        <v/>
      </c>
      <c r="G34" s="10">
        <f>IF(F34="","",F34*24)</f>
        <v/>
      </c>
      <c r="H34" s="11" t="n"/>
      <c r="I34" s="12">
        <f>IFERROR(IF(COUNTA(C34:E34)=0,"",IF(A34="","Choose valid period",IF(OR(C34="",D34=""),"Enter both times",IF(OR(NOT(ISNUMBER(C34)),NOT(ISNUMBER(D34)),C34&lt;0,C34&gt;=1,D34&lt;0,D34&gt;=1,MOD(ROUND(C34*86400,0),60)&lt;&gt;0,MOD(ROUND(D34*86400,0),60)&lt;&gt;0),"Check clock times",IF(AND(E34&lt;&gt;"",OR(NOT(ISNUMBER(E34)),E34&lt;0,E34&gt;1440,E34&lt;&gt;INT(E34))),"Check break minutes",IF(IF(E34="",0,E34)&gt;ROUND(MOD(D34-C34,1)*1440,0),"Break exceeds shift","")))))),"Check times or break")</f>
        <v/>
      </c>
    </row>
    <row r="35" ht="25" customHeight="1">
      <c r="A35" s="5">
        <f>IFERROR(IF(AND(AND(ISNUMBER($B$6),$B$6=INT($B$6),$B$6&gt;=1901,$B$6&lt;=9998,ISNUMBER($D$6),$D$6=INT($D$6),$D$6&gt;=1,$D$6&lt;=12),26&lt;=DAY(DATE($B$6,$D$6+1,0))),DATE($B$6,$D$6,26),""),"")</f>
        <v/>
      </c>
      <c r="B35" s="6">
        <f>IF(A35="","",TEXT(A35,"ddd"))</f>
        <v/>
      </c>
      <c r="C35" s="7" t="n"/>
      <c r="D35" s="7" t="n"/>
      <c r="E35" s="8" t="n"/>
      <c r="F35" s="9">
        <f>IF(OR(I35&lt;&gt;"",C35="",D35=""),"",(ROUND(MOD(D35-C35,1)*1440,0)-IF(E35="",0,E35))/1440)</f>
        <v/>
      </c>
      <c r="G35" s="10">
        <f>IF(F35="","",F35*24)</f>
        <v/>
      </c>
      <c r="H35" s="11" t="n"/>
      <c r="I35" s="12">
        <f>IFERROR(IF(COUNTA(C35:E35)=0,"",IF(A35="","Choose valid period",IF(OR(C35="",D35=""),"Enter both times",IF(OR(NOT(ISNUMBER(C35)),NOT(ISNUMBER(D35)),C35&lt;0,C35&gt;=1,D35&lt;0,D35&gt;=1,MOD(ROUND(C35*86400,0),60)&lt;&gt;0,MOD(ROUND(D35*86400,0),60)&lt;&gt;0),"Check clock times",IF(AND(E35&lt;&gt;"",OR(NOT(ISNUMBER(E35)),E35&lt;0,E35&gt;1440,E35&lt;&gt;INT(E35))),"Check break minutes",IF(IF(E35="",0,E35)&gt;ROUND(MOD(D35-C35,1)*1440,0),"Break exceeds shift","")))))),"Check times or break")</f>
        <v/>
      </c>
    </row>
    <row r="36" ht="25" customHeight="1">
      <c r="A36" s="5">
        <f>IFERROR(IF(AND(AND(ISNUMBER($B$6),$B$6=INT($B$6),$B$6&gt;=1901,$B$6&lt;=9998,ISNUMBER($D$6),$D$6=INT($D$6),$D$6&gt;=1,$D$6&lt;=12),27&lt;=DAY(DATE($B$6,$D$6+1,0))),DATE($B$6,$D$6,27),""),"")</f>
        <v/>
      </c>
      <c r="B36" s="6">
        <f>IF(A36="","",TEXT(A36,"ddd"))</f>
        <v/>
      </c>
      <c r="C36" s="7" t="n"/>
      <c r="D36" s="7" t="n"/>
      <c r="E36" s="8" t="n"/>
      <c r="F36" s="9">
        <f>IF(OR(I36&lt;&gt;"",C36="",D36=""),"",(ROUND(MOD(D36-C36,1)*1440,0)-IF(E36="",0,E36))/1440)</f>
        <v/>
      </c>
      <c r="G36" s="10">
        <f>IF(F36="","",F36*24)</f>
        <v/>
      </c>
      <c r="H36" s="11" t="n"/>
      <c r="I36" s="12">
        <f>IFERROR(IF(COUNTA(C36:E36)=0,"",IF(A36="","Choose valid period",IF(OR(C36="",D36=""),"Enter both times",IF(OR(NOT(ISNUMBER(C36)),NOT(ISNUMBER(D36)),C36&lt;0,C36&gt;=1,D36&lt;0,D36&gt;=1,MOD(ROUND(C36*86400,0),60)&lt;&gt;0,MOD(ROUND(D36*86400,0),60)&lt;&gt;0),"Check clock times",IF(AND(E36&lt;&gt;"",OR(NOT(ISNUMBER(E36)),E36&lt;0,E36&gt;1440,E36&lt;&gt;INT(E36))),"Check break minutes",IF(IF(E36="",0,E36)&gt;ROUND(MOD(D36-C36,1)*1440,0),"Break exceeds shift","")))))),"Check times or break")</f>
        <v/>
      </c>
    </row>
    <row r="37" ht="25" customHeight="1">
      <c r="A37" s="5">
        <f>IFERROR(IF(AND(AND(ISNUMBER($B$6),$B$6=INT($B$6),$B$6&gt;=1901,$B$6&lt;=9998,ISNUMBER($D$6),$D$6=INT($D$6),$D$6&gt;=1,$D$6&lt;=12),28&lt;=DAY(DATE($B$6,$D$6+1,0))),DATE($B$6,$D$6,28),""),"")</f>
        <v/>
      </c>
      <c r="B37" s="6">
        <f>IF(A37="","",TEXT(A37,"ddd"))</f>
        <v/>
      </c>
      <c r="C37" s="7" t="n"/>
      <c r="D37" s="7" t="n"/>
      <c r="E37" s="8" t="n"/>
      <c r="F37" s="9">
        <f>IF(OR(I37&lt;&gt;"",C37="",D37=""),"",(ROUND(MOD(D37-C37,1)*1440,0)-IF(E37="",0,E37))/1440)</f>
        <v/>
      </c>
      <c r="G37" s="10">
        <f>IF(F37="","",F37*24)</f>
        <v/>
      </c>
      <c r="H37" s="11" t="n"/>
      <c r="I37" s="12">
        <f>IFERROR(IF(COUNTA(C37:E37)=0,"",IF(A37="","Choose valid period",IF(OR(C37="",D37=""),"Enter both times",IF(OR(NOT(ISNUMBER(C37)),NOT(ISNUMBER(D37)),C37&lt;0,C37&gt;=1,D37&lt;0,D37&gt;=1,MOD(ROUND(C37*86400,0),60)&lt;&gt;0,MOD(ROUND(D37*86400,0),60)&lt;&gt;0),"Check clock times",IF(AND(E37&lt;&gt;"",OR(NOT(ISNUMBER(E37)),E37&lt;0,E37&gt;1440,E37&lt;&gt;INT(E37))),"Check break minutes",IF(IF(E37="",0,E37)&gt;ROUND(MOD(D37-C37,1)*1440,0),"Break exceeds shift","")))))),"Check times or break")</f>
        <v/>
      </c>
    </row>
    <row r="38" ht="25" customHeight="1">
      <c r="A38" s="5">
        <f>IFERROR(IF(AND(AND(ISNUMBER($B$6),$B$6=INT($B$6),$B$6&gt;=1901,$B$6&lt;=9998,ISNUMBER($D$6),$D$6=INT($D$6),$D$6&gt;=1,$D$6&lt;=12),29&lt;=DAY(DATE($B$6,$D$6+1,0))),DATE($B$6,$D$6,29),""),"")</f>
        <v/>
      </c>
      <c r="B38" s="6">
        <f>IF(A38="","",TEXT(A38,"ddd"))</f>
        <v/>
      </c>
      <c r="C38" s="7" t="n"/>
      <c r="D38" s="7" t="n"/>
      <c r="E38" s="8" t="n"/>
      <c r="F38" s="9">
        <f>IF(OR(I38&lt;&gt;"",C38="",D38=""),"",(ROUND(MOD(D38-C38,1)*1440,0)-IF(E38="",0,E38))/1440)</f>
        <v/>
      </c>
      <c r="G38" s="10">
        <f>IF(F38="","",F38*24)</f>
        <v/>
      </c>
      <c r="H38" s="11" t="n"/>
      <c r="I38" s="12">
        <f>IFERROR(IF(COUNTA(C38:E38)=0,"",IF(A38="","Choose valid period",IF(OR(C38="",D38=""),"Enter both times",IF(OR(NOT(ISNUMBER(C38)),NOT(ISNUMBER(D38)),C38&lt;0,C38&gt;=1,D38&lt;0,D38&gt;=1,MOD(ROUND(C38*86400,0),60)&lt;&gt;0,MOD(ROUND(D38*86400,0),60)&lt;&gt;0),"Check clock times",IF(AND(E38&lt;&gt;"",OR(NOT(ISNUMBER(E38)),E38&lt;0,E38&gt;1440,E38&lt;&gt;INT(E38))),"Check break minutes",IF(IF(E38="",0,E38)&gt;ROUND(MOD(D38-C38,1)*1440,0),"Break exceeds shift","")))))),"Check times or break")</f>
        <v/>
      </c>
    </row>
    <row r="39" ht="25" customHeight="1">
      <c r="A39" s="5">
        <f>IFERROR(IF(AND(AND(ISNUMBER($B$6),$B$6=INT($B$6),$B$6&gt;=1901,$B$6&lt;=9998,ISNUMBER($D$6),$D$6=INT($D$6),$D$6&gt;=1,$D$6&lt;=12),30&lt;=DAY(DATE($B$6,$D$6+1,0))),DATE($B$6,$D$6,30),""),"")</f>
        <v/>
      </c>
      <c r="B39" s="6">
        <f>IF(A39="","",TEXT(A39,"ddd"))</f>
        <v/>
      </c>
      <c r="C39" s="7" t="n"/>
      <c r="D39" s="7" t="n"/>
      <c r="E39" s="8" t="n"/>
      <c r="F39" s="9">
        <f>IF(OR(I39&lt;&gt;"",C39="",D39=""),"",(ROUND(MOD(D39-C39,1)*1440,0)-IF(E39="",0,E39))/1440)</f>
        <v/>
      </c>
      <c r="G39" s="10">
        <f>IF(F39="","",F39*24)</f>
        <v/>
      </c>
      <c r="H39" s="11" t="n"/>
      <c r="I39" s="12">
        <f>IFERROR(IF(COUNTA(C39:E39)=0,"",IF(A39="","Choose valid period",IF(OR(C39="",D39=""),"Enter both times",IF(OR(NOT(ISNUMBER(C39)),NOT(ISNUMBER(D39)),C39&lt;0,C39&gt;=1,D39&lt;0,D39&gt;=1,MOD(ROUND(C39*86400,0),60)&lt;&gt;0,MOD(ROUND(D39*86400,0),60)&lt;&gt;0),"Check clock times",IF(AND(E39&lt;&gt;"",OR(NOT(ISNUMBER(E39)),E39&lt;0,E39&gt;1440,E39&lt;&gt;INT(E39))),"Check break minutes",IF(IF(E39="",0,E39)&gt;ROUND(MOD(D39-C39,1)*1440,0),"Break exceeds shift","")))))),"Check times or break")</f>
        <v/>
      </c>
    </row>
    <row r="40" ht="25" customHeight="1">
      <c r="A40" s="5">
        <f>IFERROR(IF(AND(AND(ISNUMBER($B$6),$B$6=INT($B$6),$B$6&gt;=1901,$B$6&lt;=9998,ISNUMBER($D$6),$D$6=INT($D$6),$D$6&gt;=1,$D$6&lt;=12),31&lt;=DAY(DATE($B$6,$D$6+1,0))),DATE($B$6,$D$6,31),""),"")</f>
        <v/>
      </c>
      <c r="B40" s="6">
        <f>IF(A40="","",TEXT(A40,"ddd"))</f>
        <v/>
      </c>
      <c r="C40" s="7" t="n"/>
      <c r="D40" s="7" t="n"/>
      <c r="E40" s="8" t="n"/>
      <c r="F40" s="9">
        <f>IF(OR(I40&lt;&gt;"",C40="",D40=""),"",(ROUND(MOD(D40-C40,1)*1440,0)-IF(E40="",0,E40))/1440)</f>
        <v/>
      </c>
      <c r="G40" s="10">
        <f>IF(F40="","",F40*24)</f>
        <v/>
      </c>
      <c r="H40" s="11" t="n"/>
      <c r="I40" s="12">
        <f>IFERROR(IF(COUNTA(C40:E40)=0,"",IF(A40="","Choose valid period",IF(OR(C40="",D40=""),"Enter both times",IF(OR(NOT(ISNUMBER(C40)),NOT(ISNUMBER(D40)),C40&lt;0,C40&gt;=1,D40&lt;0,D40&gt;=1,MOD(ROUND(C40*86400,0),60)&lt;&gt;0,MOD(ROUND(D40*86400,0),60)&lt;&gt;0),"Check clock times",IF(AND(E40&lt;&gt;"",OR(NOT(ISNUMBER(E40)),E40&lt;0,E40&gt;1440,E40&lt;&gt;INT(E40))),"Check break minutes",IF(IF(E40="",0,E40)&gt;ROUND(MOD(D40-C40,1)*1440,0),"Break exceeds shift","")))))),"Check times or break")</f>
        <v/>
      </c>
    </row>
    <row r="42">
      <c r="A42" s="13" t="inlineStr">
        <is>
          <t>Period total</t>
        </is>
      </c>
      <c r="B42" s="13" t="n"/>
      <c r="C42" s="13" t="n"/>
      <c r="D42" s="13" t="n"/>
      <c r="E42" s="13" t="n"/>
      <c r="F42" s="14">
        <f>IF(OR(COUNTIF(I10:I40,"?*")&gt;0,COUNT(F10:F40)=0),"",SUM(F10:F40))</f>
        <v/>
      </c>
      <c r="G42" s="15">
        <f>IF(F42="","",F42*24)</f>
        <v/>
      </c>
      <c r="H42" s="13" t="n"/>
      <c r="I42" s="13">
        <f>IF(COUNTIF(I10:I40,"?*")&gt;0,"Fix flagged rows","")</f>
        <v/>
      </c>
    </row>
    <row r="44">
      <c r="A44" s="2" t="inlineStr">
        <is>
          <t>Review / signature: _____________________________________    Date: __________________</t>
        </is>
      </c>
    </row>
    <row r="45">
      <c r="A45" s="2" t="inlineStr">
        <is>
          <t>Hours only. No automatic overtime or pay. Unpaid breaks are deducted once; do not deduct paid rest periods.</t>
        </is>
      </c>
    </row>
    <row r="46">
      <c r="A46" s="2" t="inlineStr">
        <is>
          <t>Shifts must be shorter than 24 hours. Clock arithmetic does not adjust for time zones or daylight saving changes.</t>
        </is>
      </c>
    </row>
  </sheetData>
  <mergeCells count="8">
    <mergeCell ref="A7:I7"/>
    <mergeCell ref="A2:I2"/>
    <mergeCell ref="A46:I46"/>
    <mergeCell ref="A44:I44"/>
    <mergeCell ref="A1:I1"/>
    <mergeCell ref="A45:I45"/>
    <mergeCell ref="B3:I3"/>
    <mergeCell ref="B4:I4"/>
  </mergeCells>
  <dataValidations count="5">
    <dataValidation sqref="B6" showDropDown="0" showInputMessage="0" showErrorMessage="1" allowBlank="1" errorTitle="Check this entry" error="Enter a whole year from 1901 through 9998." type="whole" errorStyle="stop" operator="between">
      <formula1>1901</formula1>
      <formula2>9998</formula2>
    </dataValidation>
    <dataValidation sqref="D6" showDropDown="0" showInputMessage="0" showErrorMessage="1" allowBlank="1" errorTitle="Check this entry" error="Enter a month number from 1 through 12." type="whole" errorStyle="stop" operator="between">
      <formula1>1</formula1>
      <formula2>12</formula2>
    </dataValidation>
    <dataValidation sqref="C10:C40" showDropDown="0" showInputMessage="0" showErrorMessage="1" allowBlank="1" errorTitle="Check this entry" error="Enter a clock time between 00:00 and 23:59 without seconds." type="custom" errorStyle="stop">
      <formula1>AND(ISNUMBER(C10),C10&gt;=0,C10&lt;1,MOD(ROUND(C10*86400,0),60)=0)</formula1>
    </dataValidation>
    <dataValidation sqref="D10:D40" showDropDown="0" showInputMessage="0" showErrorMessage="1" allowBlank="1" errorTitle="Check this entry" error="Enter a clock time between 00:00 and 23:59 without seconds." type="custom" errorStyle="stop">
      <formula1>AND(ISNUMBER(D10),D10&gt;=0,D10&lt;1,MOD(ROUND(D10*86400,0),60)=0)</formula1>
    </dataValidation>
    <dataValidation sqref="E10:E40" showDropDown="0" showInputMessage="0" showErrorMessage="1" allowBlank="1" errorTitle="Check this entry" error="Enter whole unpaid break minutes, such as 30. The break must not exceed the shift." type="whole" errorStyle="stop" operator="between">
      <formula1>0</formula1>
      <formula2>1440</formula2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&amp;COnlineTimeCards.com |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 ht="28" customHeight="1">
      <c r="A1" s="16" t="inlineStr">
        <is>
          <t>Monthly Timesheet — instructions</t>
        </is>
      </c>
    </row>
    <row r="2" ht="34" customHeight="1">
      <c r="A2" s="17" t="inlineStr">
        <is>
          <t>This is a blank public workbook. No account, macros, external links or wage assumptions are needed.</t>
        </is>
      </c>
    </row>
    <row r="3" ht="34" customHeight="1">
      <c r="A3" s="17" t="inlineStr">
        <is>
          <t>Enter your name and period notes. Fill only blue cells; gray cells calculate automatically.</t>
        </is>
      </c>
    </row>
    <row r="4" ht="34" customHeight="1">
      <c r="A4" s="17" t="inlineStr">
        <is>
          <t>Weekly, biweekly and employee: enter a start date in B6. Dates follow for 7 or 14 days.</t>
        </is>
      </c>
    </row>
    <row r="5" ht="34" customHeight="1">
      <c r="A5" s="17" t="inlineStr">
        <is>
          <t>Monthly: enter a year in B6 and month number in D6. Only real dates in that month appear.</t>
        </is>
      </c>
    </row>
    <row r="6" ht="34" customHeight="1">
      <c r="A6" s="17" t="inlineStr">
        <is>
          <t>Semi-monthly: also enter F6 = 1 for days 1-15 or 2 for days 16 through the last day. Unused rows stay blank.</t>
        </is>
      </c>
    </row>
    <row r="7" ht="34" customHeight="1">
      <c r="A7" s="17" t="inlineStr">
        <is>
          <t>Enter clock times as 24-hour HH:MM, for example 08:00 and 17:00. Do not enter dates into clock cells.</t>
        </is>
      </c>
    </row>
    <row r="8" ht="34" customHeight="1">
      <c r="A8" s="17" t="inlineStr">
        <is>
          <t>For each row, enter total UNPAID break minutes as a whole number, such as 30 or 60. Blank means zero.</t>
        </is>
      </c>
    </row>
    <row r="9" ht="34" customHeight="1">
      <c r="A9" s="17" t="inlineStr">
        <is>
          <t>Do not deduct paid rest periods. If several unpaid breaks occurred, add their minutes before entry.</t>
        </is>
      </c>
    </row>
    <row r="10" ht="34" customHeight="1">
      <c r="A10" s="17" t="inlineStr">
        <is>
          <t>Example: 08:00 to 17:00 minus 60 unpaid minutes = 8:00 paid time = 8.00 decimal hours.</t>
        </is>
      </c>
    </row>
    <row r="11" ht="34" customHeight="1">
      <c r="A11" s="17" t="inlineStr">
        <is>
          <t>Overnight example: 22:00 to 06:00 minus 30 unpaid minutes = 7:30 = 7.50 decimal hours.</t>
        </is>
      </c>
    </row>
    <row r="12" ht="34" customHeight="1">
      <c r="A12" s="17" t="inlineStr">
        <is>
          <t>An end earlier than the start means next day. Equal times mean zero, NOT a 24-hour shift.</t>
        </is>
      </c>
    </row>
    <row r="13" ht="34" customHeight="1">
      <c r="A13" s="17" t="inlineStr">
        <is>
          <t>Only shifts shorter than 24 hours are supported. For split shifts or longer records use the online calculator.</t>
        </is>
      </c>
    </row>
    <row r="14" ht="34" customHeight="1">
      <c r="A14" s="17" t="inlineStr">
        <is>
          <t>The Check column flags partial times, invalid dates, clock values or breaks exceeding the shift.</t>
        </is>
      </c>
    </row>
    <row r="15" ht="34" customHeight="1">
      <c r="A15" s="17" t="inlineStr">
        <is>
          <t>Flagged rows suppress the period total. Correct all flags before using a total; do not overwrite formulas.</t>
        </is>
      </c>
    </row>
    <row r="16" ht="34" customHeight="1">
      <c r="A16" s="17" t="inlineStr">
        <is>
          <t>Paid time uses hours:minutes; decimal hours use paid minutes divided by 60. The period sum uses unrounded minutes.</t>
        </is>
      </c>
    </row>
    <row r="17" ht="34" customHeight="1">
      <c r="A17" s="17" t="inlineStr">
        <is>
          <t>Displayed decimal values round to two places. Do not add rounded daily decimals when exact minutes are required.</t>
        </is>
      </c>
    </row>
    <row r="18" ht="34" customHeight="1">
      <c r="A18" s="17" t="inlineStr">
        <is>
          <t>No overtime or pay is calculated. A monthly or semi-monthly boundary is not an overtime workweek boundary.</t>
        </is>
      </c>
    </row>
    <row r="19" ht="34" customHeight="1">
      <c r="A19" s="17" t="inlineStr">
        <is>
          <t>This clock-only worksheet does not adjust for daylight saving changes or time zones.</t>
        </is>
      </c>
    </row>
    <row r="20" ht="34" customHeight="1">
      <c r="A20" s="17" t="inlineStr">
        <is>
          <t>Review accuracy and employer requirements. This blank worksheet does not guarantee wage-recordkeeping compliance.</t>
        </is>
      </c>
    </row>
    <row r="21" ht="34" customHeight="1">
      <c r="A21" s="17" t="inlineStr">
        <is>
          <t>PDF and CSV versions are manual worksheets: they do not calculate. See the public template page for the online tool.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 Time Cards</dc:creator>
  <dc:title xmlns:dc="http://purl.org/dc/elements/1.1/">Monthly Timesheet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